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<sst xmlns="http://schemas.openxmlformats.org/spreadsheetml/2006/main" count="175" uniqueCount="167">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</sst>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2"/>
  <sheetViews>
    <sheetView tabSelected="1" zoomScale="120" zoomScaleNormal="120" zoomScalePageLayoutView="0" workbookViewId="0" topLeftCell="A1">
      <selection activeCell="B29" sqref="B29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7"/>
      <c r="B2" s="26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805308364716</v>
      </c>
      <c r="C7" s="22">
        <f>C8+C11+C15+C26+C29+C37</f>
        <v>777980126440</v>
      </c>
    </row>
    <row r="8" spans="1:3" ht="12">
      <c r="A8" s="2" t="s">
        <v>3</v>
      </c>
      <c r="B8" s="19">
        <f>B9+B10</f>
        <v>78201977076</v>
      </c>
      <c r="C8" s="19">
        <f>C9+C10</f>
        <v>59689841925</v>
      </c>
    </row>
    <row r="9" spans="1:3" ht="12">
      <c r="A9" s="3" t="s">
        <v>4</v>
      </c>
      <c r="B9" s="20">
        <v>78201977076</v>
      </c>
      <c r="C9" s="20">
        <v>59689841925</v>
      </c>
    </row>
    <row r="10" spans="1:3" ht="12">
      <c r="A10" s="3" t="s">
        <v>5</v>
      </c>
      <c r="B10" s="20"/>
      <c r="C10" s="20"/>
    </row>
    <row r="11" spans="1:3" ht="12">
      <c r="A11" s="2" t="s">
        <v>6</v>
      </c>
      <c r="B11" s="19">
        <f>B12+B13+B14</f>
        <v>2850000000</v>
      </c>
      <c r="C11" s="19">
        <f>C12+C13+C14</f>
        <v>2850000000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2850000000</v>
      </c>
      <c r="C14" s="20">
        <v>2850000000</v>
      </c>
    </row>
    <row r="15" spans="1:3" ht="12">
      <c r="A15" s="4" t="s">
        <v>7</v>
      </c>
      <c r="B15" s="19">
        <f>B16+B19+B20+B21+B22+B23+B24+B25</f>
        <v>481202706329</v>
      </c>
      <c r="C15" s="19">
        <f>C16+C19+C20+C21+C22+C23+C24+C25</f>
        <v>551371238238</v>
      </c>
    </row>
    <row r="16" spans="1:3" ht="12">
      <c r="A16" s="5" t="s">
        <v>8</v>
      </c>
      <c r="B16" s="20">
        <v>420225035664</v>
      </c>
      <c r="C16" s="20">
        <v>474209996728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53621787166</v>
      </c>
      <c r="C19" s="20">
        <v>66645709697</v>
      </c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8308596099</v>
      </c>
      <c r="C23" s="20">
        <v>11403352668</v>
      </c>
    </row>
    <row r="24" spans="1:3" ht="12">
      <c r="A24" s="6" t="s">
        <v>54</v>
      </c>
      <c r="B24" s="20">
        <v>-952712600</v>
      </c>
      <c r="C24" s="20">
        <v>-887820855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229209104151</v>
      </c>
      <c r="C26" s="19">
        <f>C27+C28</f>
        <v>156252092648</v>
      </c>
    </row>
    <row r="27" spans="1:3" ht="12">
      <c r="A27" s="6" t="s">
        <v>56</v>
      </c>
      <c r="B27" s="20">
        <v>229209104151</v>
      </c>
      <c r="C27" s="20">
        <v>156252092648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13844577160</v>
      </c>
      <c r="C29" s="19">
        <f>C30+C33+C34+C35+C36</f>
        <v>7816953629</v>
      </c>
    </row>
    <row r="30" spans="1:3" s="21" customFormat="1" ht="12">
      <c r="A30" s="5" t="s">
        <v>14</v>
      </c>
      <c r="B30" s="20">
        <v>607832836</v>
      </c>
      <c r="C30" s="20">
        <v>49622572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>
        <v>13221024527</v>
      </c>
      <c r="C33" s="20">
        <v>7733569757</v>
      </c>
    </row>
    <row r="34" spans="1:3" ht="12">
      <c r="A34" s="5" t="s">
        <v>18</v>
      </c>
      <c r="B34" s="20">
        <v>15719797</v>
      </c>
      <c r="C34" s="20">
        <v>33761300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96631237991</v>
      </c>
      <c r="C40" s="19">
        <f>C41+C51+C61+C64+C67+C73</f>
        <v>104979398553</v>
      </c>
    </row>
    <row r="41" spans="1:3" ht="12">
      <c r="A41" s="2" t="s">
        <v>22</v>
      </c>
      <c r="B41" s="19">
        <f>B42+B43+B44+B45+B46+B47+B50</f>
        <v>1824397040</v>
      </c>
      <c r="C41" s="19">
        <f>C42+C43+C44+C45+C46+C47+C50</f>
        <v>1824397040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>
        <v>1824397040</v>
      </c>
      <c r="C47" s="20">
        <v>1824397040</v>
      </c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69949114830</v>
      </c>
      <c r="C51" s="19">
        <f>C52+C55+C58</f>
        <v>74422401022</v>
      </c>
    </row>
    <row r="52" spans="1:3" ht="12">
      <c r="A52" s="7" t="s">
        <v>26</v>
      </c>
      <c r="B52" s="19">
        <f>B53+B54</f>
        <v>69480200651</v>
      </c>
      <c r="C52" s="19">
        <f>C53+C54</f>
        <v>73965538486</v>
      </c>
    </row>
    <row r="53" spans="1:3" ht="12.75">
      <c r="A53" s="13" t="s">
        <v>29</v>
      </c>
      <c r="B53" s="20">
        <v>175158109976</v>
      </c>
      <c r="C53" s="20">
        <v>174375159312</v>
      </c>
    </row>
    <row r="54" spans="1:3" ht="12.75">
      <c r="A54" s="13" t="s">
        <v>68</v>
      </c>
      <c r="B54" s="20">
        <v>-105677909325</v>
      </c>
      <c r="C54" s="20">
        <v>-100409620826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468914179</v>
      </c>
      <c r="C58" s="19">
        <f>C59+C60</f>
        <v>456862536</v>
      </c>
    </row>
    <row r="59" spans="1:3" ht="12.75">
      <c r="A59" s="13" t="s">
        <v>29</v>
      </c>
      <c r="B59" s="20">
        <v>985725000</v>
      </c>
      <c r="C59" s="20">
        <v>913725000</v>
      </c>
    </row>
    <row r="60" spans="1:3" ht="12.75">
      <c r="A60" s="13" t="s">
        <v>70</v>
      </c>
      <c r="B60" s="20">
        <v>-516810821</v>
      </c>
      <c r="C60" s="20">
        <v>-456862464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71</v>
      </c>
      <c r="B63" s="20">
        <v>0</v>
      </c>
      <c r="C63" s="20">
        <v>0</v>
      </c>
    </row>
    <row r="64" spans="1:3" ht="12">
      <c r="A64" s="7" t="s">
        <v>73</v>
      </c>
      <c r="B64" s="19">
        <f>B65+B66</f>
        <v>0</v>
      </c>
      <c r="C64" s="19">
        <f>C65+C66</f>
        <v>0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/>
      <c r="C66" s="20"/>
    </row>
    <row r="67" spans="1:3" ht="12">
      <c r="A67" s="7" t="s">
        <v>30</v>
      </c>
      <c r="B67" s="19">
        <f>B68+B69+B70+B71+B72</f>
        <v>21436615690</v>
      </c>
      <c r="C67" s="19">
        <f>C68+C69+C70+C71+C72</f>
        <v>24599541514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>
        <v>21414615690</v>
      </c>
      <c r="C69" s="20">
        <v>24577541514</v>
      </c>
    </row>
    <row r="70" spans="1:3" ht="12">
      <c r="A70" s="6" t="s">
        <v>76</v>
      </c>
      <c r="B70" s="20">
        <v>22000000</v>
      </c>
      <c r="C70" s="20">
        <v>22000000</v>
      </c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3421110431</v>
      </c>
      <c r="C73" s="19">
        <f>C74+C75+C76+C77</f>
        <v>4133058977</v>
      </c>
    </row>
    <row r="74" spans="1:3" ht="12">
      <c r="A74" s="6" t="s">
        <v>78</v>
      </c>
      <c r="B74" s="20">
        <v>3421110431</v>
      </c>
      <c r="C74" s="20">
        <v>4133058977</v>
      </c>
    </row>
    <row r="75" spans="1:3" ht="12">
      <c r="A75" s="6" t="s">
        <v>79</v>
      </c>
      <c r="B75" s="20"/>
      <c r="C75" s="20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4" t="s">
        <v>31</v>
      </c>
      <c r="B78" s="19">
        <f>B7+B40</f>
        <v>901939602707</v>
      </c>
      <c r="C78" s="19">
        <f>C7+C40</f>
        <v>882959524993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742118954159</v>
      </c>
      <c r="C80" s="19">
        <f>C81+C103</f>
        <v>716962709325</v>
      </c>
    </row>
    <row r="81" spans="1:3" ht="12">
      <c r="A81" s="4" t="s">
        <v>34</v>
      </c>
      <c r="B81" s="19">
        <f>B82+B85+B86+B87+B88+B89+B90+B91+B92+B94+B95+B96+B97+B98+B99</f>
        <v>739884502159</v>
      </c>
      <c r="C81" s="19">
        <f>C82+C85+C86+C87+C88+C89+C90+C91+C92+C94+C95+C96+C97+C98+C99</f>
        <v>714728257325</v>
      </c>
    </row>
    <row r="82" spans="1:3" s="21" customFormat="1" ht="12">
      <c r="A82" s="5" t="s">
        <v>88</v>
      </c>
      <c r="B82" s="20">
        <v>169039214325</v>
      </c>
      <c r="C82" s="20">
        <v>184533068485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121104838287</v>
      </c>
      <c r="C85" s="20">
        <v>65568135173</v>
      </c>
    </row>
    <row r="86" spans="1:3" ht="12">
      <c r="A86" s="6" t="s">
        <v>85</v>
      </c>
      <c r="B86" s="20">
        <v>1720132972</v>
      </c>
      <c r="C86" s="20">
        <v>4597304578</v>
      </c>
    </row>
    <row r="87" spans="1:3" ht="12">
      <c r="A87" s="6" t="s">
        <v>86</v>
      </c>
      <c r="B87" s="20">
        <v>2556507773</v>
      </c>
      <c r="C87" s="20">
        <v>4606673355</v>
      </c>
    </row>
    <row r="88" spans="1:3" ht="12">
      <c r="A88" s="6" t="s">
        <v>87</v>
      </c>
      <c r="B88" s="20">
        <v>155743204</v>
      </c>
      <c r="C88" s="20">
        <v>234476303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/>
      <c r="C91" s="20"/>
    </row>
    <row r="92" spans="1:3" ht="12">
      <c r="A92" s="6" t="s">
        <v>92</v>
      </c>
      <c r="B92" s="20">
        <v>37252360184</v>
      </c>
      <c r="C92" s="20">
        <v>26608381324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>
        <v>407935837833</v>
      </c>
      <c r="C94" s="20">
        <v>428458249121</v>
      </c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119867581</v>
      </c>
      <c r="C96" s="20">
        <v>121968986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2234452000</v>
      </c>
      <c r="C103" s="19">
        <f>SUM(C104:C116)</f>
        <v>2234452000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1934452000</v>
      </c>
      <c r="C110" s="20">
        <v>1934452000</v>
      </c>
    </row>
    <row r="111" spans="1:3" ht="12">
      <c r="A111" s="9" t="s">
        <v>107</v>
      </c>
      <c r="B111" s="20">
        <v>300000000</v>
      </c>
      <c r="C111" s="20">
        <v>300000000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/>
      <c r="C116" s="20"/>
    </row>
    <row r="117" spans="1:3" ht="12">
      <c r="A117" s="4" t="s">
        <v>38</v>
      </c>
      <c r="B117" s="19">
        <f>B118</f>
        <v>159757755746</v>
      </c>
      <c r="C117" s="19">
        <f>C118</f>
        <v>165929679276</v>
      </c>
    </row>
    <row r="118" spans="1:3" ht="12">
      <c r="A118" s="7" t="s">
        <v>39</v>
      </c>
      <c r="B118" s="19">
        <f>B119+B122+B123+B124+B125+B126+B127+B128+B129+B130+B131+B134+B135</f>
        <v>159757755746</v>
      </c>
      <c r="C118" s="19">
        <f>C119+C122+C123+C124+C125+C126+C127+C128+C129+C130+C131+C134+C135</f>
        <v>165929679276</v>
      </c>
    </row>
    <row r="119" spans="1:3" ht="12">
      <c r="A119" s="7" t="s">
        <v>40</v>
      </c>
      <c r="B119" s="19">
        <f>B120+B121</f>
        <v>130000000000</v>
      </c>
      <c r="C119" s="19">
        <f>C120+C121</f>
        <v>130000000000</v>
      </c>
    </row>
    <row r="120" spans="1:3" ht="12">
      <c r="A120" s="16" t="s">
        <v>114</v>
      </c>
      <c r="B120" s="20">
        <v>130000000000</v>
      </c>
      <c r="C120" s="20">
        <v>130000000000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/>
      <c r="C122" s="20"/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>
        <v>16717251196</v>
      </c>
      <c r="C128" s="20">
        <v>14845328577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12740504550</v>
      </c>
      <c r="C131" s="19">
        <f>C132+C133</f>
        <v>20784350699</v>
      </c>
    </row>
    <row r="132" spans="1:3" ht="12">
      <c r="A132" s="16" t="s">
        <v>123</v>
      </c>
      <c r="B132" s="20"/>
      <c r="C132" s="20"/>
    </row>
    <row r="133" spans="1:3" ht="12">
      <c r="A133" s="16" t="s">
        <v>124</v>
      </c>
      <c r="B133" s="20">
        <v>12740504550</v>
      </c>
      <c r="C133" s="20">
        <v>20784350699</v>
      </c>
    </row>
    <row r="134" spans="1:3" ht="12">
      <c r="A134" s="6" t="s">
        <v>125</v>
      </c>
      <c r="B134" s="20">
        <v>300000000</v>
      </c>
      <c r="C134" s="20">
        <v>300000000</v>
      </c>
    </row>
    <row r="135" spans="1:3" ht="12">
      <c r="A135" s="6" t="s">
        <v>126</v>
      </c>
      <c r="B135" s="20"/>
      <c r="C135" s="20"/>
    </row>
    <row r="136" spans="1:3" ht="12">
      <c r="A136" s="24" t="s">
        <v>164</v>
      </c>
      <c r="B136" s="19">
        <f>B137+B138</f>
        <v>62892802</v>
      </c>
      <c r="C136" s="19">
        <f>C137+C138</f>
        <v>67136392</v>
      </c>
    </row>
    <row r="137" spans="1:3" ht="12">
      <c r="A137" s="25" t="s">
        <v>165</v>
      </c>
      <c r="B137" s="20"/>
      <c r="C137" s="20"/>
    </row>
    <row r="138" spans="1:3" ht="12">
      <c r="A138" s="25" t="s">
        <v>166</v>
      </c>
      <c r="B138" s="20">
        <v>62892802</v>
      </c>
      <c r="C138" s="20">
        <v>67136392</v>
      </c>
    </row>
    <row r="139" spans="1:3" ht="12">
      <c r="A139" s="2" t="s">
        <v>43</v>
      </c>
      <c r="B139" s="19">
        <f>B80+B117+B136</f>
        <v>901939602707</v>
      </c>
      <c r="C139" s="19">
        <f>C80+C117+C136</f>
        <v>882959524993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260501720027</v>
      </c>
      <c r="C150" s="20">
        <v>266067271735</v>
      </c>
    </row>
    <row r="151" spans="1:3" ht="12">
      <c r="A151" s="3" t="s">
        <v>139</v>
      </c>
      <c r="B151" s="20">
        <v>755458452</v>
      </c>
      <c r="C151" s="20">
        <v>97163315</v>
      </c>
    </row>
    <row r="152" spans="1:3" ht="12">
      <c r="A152" s="2" t="s">
        <v>140</v>
      </c>
      <c r="B152" s="19">
        <f>B150-B151</f>
        <v>259746261575</v>
      </c>
      <c r="C152" s="19">
        <f>C150-C151</f>
        <v>265970108420</v>
      </c>
    </row>
    <row r="153" spans="1:3" ht="12">
      <c r="A153" s="3" t="s">
        <v>141</v>
      </c>
      <c r="B153" s="20">
        <v>231597855292</v>
      </c>
      <c r="C153" s="20">
        <v>239031239044</v>
      </c>
    </row>
    <row r="154" spans="1:3" ht="12">
      <c r="A154" s="2" t="s">
        <v>142</v>
      </c>
      <c r="B154" s="19">
        <f>B152-B153</f>
        <v>28148406283</v>
      </c>
      <c r="C154" s="19">
        <f>C152-C153</f>
        <v>26938869376</v>
      </c>
    </row>
    <row r="155" spans="1:3" ht="12">
      <c r="A155" s="3" t="s">
        <v>143</v>
      </c>
      <c r="B155" s="20">
        <v>202553052</v>
      </c>
      <c r="C155" s="20">
        <v>190277720</v>
      </c>
    </row>
    <row r="156" spans="1:3" ht="12">
      <c r="A156" s="3" t="s">
        <v>144</v>
      </c>
      <c r="B156" s="20">
        <v>6542781100</v>
      </c>
      <c r="C156" s="20">
        <v>6209875072</v>
      </c>
    </row>
    <row r="157" spans="1:3" ht="12">
      <c r="A157" s="3" t="s">
        <v>145</v>
      </c>
      <c r="B157" s="20">
        <v>5159251850</v>
      </c>
      <c r="C157" s="20">
        <v>4640919628</v>
      </c>
    </row>
    <row r="158" spans="1:3" ht="12">
      <c r="A158" s="3" t="s">
        <v>146</v>
      </c>
      <c r="B158" s="20">
        <v>318258000</v>
      </c>
      <c r="C158" s="20">
        <v>1325471333</v>
      </c>
    </row>
    <row r="159" spans="1:3" ht="12">
      <c r="A159" s="3" t="s">
        <v>147</v>
      </c>
      <c r="B159" s="20">
        <v>7446649417</v>
      </c>
      <c r="C159" s="20">
        <v>9914248574</v>
      </c>
    </row>
    <row r="160" spans="1:3" ht="12">
      <c r="A160" s="3" t="s">
        <v>148</v>
      </c>
      <c r="B160" s="20">
        <v>8862999257</v>
      </c>
      <c r="C160" s="20">
        <v>7215115967</v>
      </c>
    </row>
    <row r="161" spans="1:3" ht="12">
      <c r="A161" s="2" t="s">
        <v>149</v>
      </c>
      <c r="B161" s="19">
        <f>B154+B155-B156+B158-B159-B160</f>
        <v>5816787561</v>
      </c>
      <c r="C161" s="19">
        <f>C154+C155-C156+C158-C159-C160</f>
        <v>5115378816</v>
      </c>
    </row>
    <row r="162" spans="1:3" ht="12">
      <c r="A162" s="3" t="s">
        <v>150</v>
      </c>
      <c r="B162" s="20">
        <v>919127</v>
      </c>
      <c r="C162" s="20">
        <v>102255613</v>
      </c>
    </row>
    <row r="163" spans="1:3" ht="12">
      <c r="A163" s="3" t="s">
        <v>151</v>
      </c>
      <c r="B163" s="20">
        <v>70691049</v>
      </c>
      <c r="C163" s="20">
        <v>205188590</v>
      </c>
    </row>
    <row r="164" spans="1:3" ht="12">
      <c r="A164" s="2" t="s">
        <v>152</v>
      </c>
      <c r="B164" s="19">
        <f>B162-B163</f>
        <v>-69771922</v>
      </c>
      <c r="C164" s="19">
        <f>C162-C163</f>
        <v>-102932977</v>
      </c>
    </row>
    <row r="165" spans="1:3" ht="12">
      <c r="A165" s="2" t="s">
        <v>153</v>
      </c>
      <c r="B165" s="19">
        <f>B161+B164</f>
        <v>5747015639</v>
      </c>
      <c r="C165" s="19">
        <f>C161+C164</f>
        <v>5012445839</v>
      </c>
    </row>
    <row r="166" spans="1:3" ht="12">
      <c r="A166" s="3" t="s">
        <v>154</v>
      </c>
      <c r="B166" s="20">
        <v>1383770399</v>
      </c>
      <c r="C166" s="20">
        <v>827291137</v>
      </c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4363245240</v>
      </c>
      <c r="C168" s="19">
        <f>C165-C166-C167</f>
        <v>4185154702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>
        <v>336</v>
      </c>
      <c r="C171" s="20">
        <v>322</v>
      </c>
    </row>
    <row r="172" spans="1:3" ht="12">
      <c r="A172" s="3" t="s">
        <v>160</v>
      </c>
      <c r="B172" s="20"/>
      <c r="C172" s="20"/>
    </row>
  </sheetData>
  <sheetProtection/>
  <mergeCells count="2">
    <mergeCell ref="A2:B2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2017-09-25T03:38:26Z</dcterms:created>
  <dcterms:modified xsi:type="dcterms:W3CDTF">2017-09-25T04:02:13Z</dcterms:modified>
  <cp:category/>
  <cp:version/>
  <cp:contentType/>
  <cp:contentStatus/>
</cp:coreProperties>
</file>